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255"/>
  </bookViews>
  <sheets>
    <sheet name="5号地（黄果树村）费用统计表（第二批公示）" sheetId="11" r:id="rId1"/>
  </sheets>
  <definedNames>
    <definedName name="_xlnm.Print_Area" localSheetId="0">'5号地（黄果树村）费用统计表（第二批公示）'!$A$1:$N$32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<sst xmlns="http://schemas.openxmlformats.org/spreadsheetml/2006/main" count="106" uniqueCount="64">
  <si>
    <t>大唐（六盘水）新能源有限公司猴场二期农业光伏电站土地（5号地）租赁费用统计表（黄果树村）</t>
  </si>
  <si>
    <t>序号</t>
  </si>
  <si>
    <t>地块号</t>
  </si>
  <si>
    <t>村组</t>
  </si>
  <si>
    <t>权利人</t>
  </si>
  <si>
    <t>地类</t>
  </si>
  <si>
    <t>面积（㎡）</t>
  </si>
  <si>
    <t>面积（亩）</t>
  </si>
  <si>
    <t>二十年租赁费用（元）</t>
  </si>
  <si>
    <t>附着物面积（亩）或数量（株）</t>
  </si>
  <si>
    <t>附着物计算式</t>
  </si>
  <si>
    <t>附着物费用（元）</t>
  </si>
  <si>
    <t>费用合计（元）</t>
  </si>
  <si>
    <t>备注</t>
  </si>
  <si>
    <t xml:space="preserve">户主签字
</t>
  </si>
  <si>
    <t>H1-1</t>
  </si>
  <si>
    <t>黄果树村19组</t>
  </si>
  <si>
    <t>李文英</t>
  </si>
  <si>
    <t>农用地</t>
  </si>
  <si>
    <t>H2-1</t>
  </si>
  <si>
    <t>刘成能</t>
  </si>
  <si>
    <t>H3-4</t>
  </si>
  <si>
    <t>刘成品</t>
  </si>
  <si>
    <t>H4-2</t>
  </si>
  <si>
    <t>刘成显</t>
  </si>
  <si>
    <t>H5-2</t>
  </si>
  <si>
    <t>刘成学</t>
  </si>
  <si>
    <t>H6-1</t>
  </si>
  <si>
    <t>刘程义</t>
  </si>
  <si>
    <t>H6-2</t>
  </si>
  <si>
    <t>H8-1</t>
  </si>
  <si>
    <t>刘友华</t>
  </si>
  <si>
    <t>H8-3</t>
  </si>
  <si>
    <t>H8-4</t>
  </si>
  <si>
    <t>H8-5</t>
  </si>
  <si>
    <t>H11-2</t>
  </si>
  <si>
    <t>吴美昌</t>
  </si>
  <si>
    <t>H13-1</t>
  </si>
  <si>
    <t>夏廷强</t>
  </si>
  <si>
    <t>H13-2</t>
  </si>
  <si>
    <t>H13-3</t>
  </si>
  <si>
    <t>H14-3</t>
  </si>
  <si>
    <t>谢选文</t>
  </si>
  <si>
    <t>H15-1</t>
  </si>
  <si>
    <t>徐章义</t>
  </si>
  <si>
    <t>H17-1</t>
  </si>
  <si>
    <t>黄果树村18组</t>
  </si>
  <si>
    <t>钱明礼</t>
  </si>
  <si>
    <t>0.074*5000</t>
  </si>
  <si>
    <t>H18-1</t>
  </si>
  <si>
    <t>钱荣富</t>
  </si>
  <si>
    <t>H19-1</t>
  </si>
  <si>
    <t>钱松</t>
  </si>
  <si>
    <t>0.450*5000</t>
  </si>
  <si>
    <t>H20-1</t>
  </si>
  <si>
    <t>王义兰</t>
  </si>
  <si>
    <t>H22-1</t>
  </si>
  <si>
    <t>王青花</t>
  </si>
  <si>
    <t>0.434*5000</t>
  </si>
  <si>
    <t>0.718*5000</t>
  </si>
  <si>
    <t>H23-1</t>
  </si>
  <si>
    <t>黄雍华</t>
  </si>
  <si>
    <t>合计</t>
  </si>
  <si>
    <t>制表：                                      审核：                                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</si>
</sst>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"/>
    <numFmt numFmtId="178" formatCode="0.0000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7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Alignment="1">
      <alignment vertical="center"/>
    </xf>
    <xf numFmtId="43" fontId="1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4" fillId="2" borderId="2" xfId="49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0" fontId="7" fillId="0" borderId="5" xfId="49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178" fontId="4" fillId="0" borderId="2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2" xfId="49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3" fontId="4" fillId="0" borderId="2" xfId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0"/>
  <sheetViews>
    <sheetView tabSelected="1" view="pageBreakPreview" zoomScaleNormal="100" workbookViewId="0">
      <selection activeCell="K6" sqref="K6"/>
    </sheetView>
  </sheetViews>
  <sheetFormatPr defaultColWidth="9" defaultRowHeight="13.5"/>
  <cols>
    <col min="1" max="1" width="4.625" style="4" customWidth="1"/>
    <col min="2" max="2" width="6.625" style="5" customWidth="1"/>
    <col min="3" max="3" width="10.625" style="6" customWidth="1"/>
    <col min="4" max="4" width="8.875" style="1" customWidth="1"/>
    <col min="5" max="5" width="6.75" style="5" customWidth="1"/>
    <col min="6" max="6" width="12.625" style="5" hidden="1" customWidth="1"/>
    <col min="7" max="7" width="11.5" style="7" customWidth="1"/>
    <col min="8" max="8" width="14.5" style="8" customWidth="1"/>
    <col min="9" max="9" width="8.625" style="5" customWidth="1"/>
    <col min="10" max="10" width="11.625" style="5" customWidth="1"/>
    <col min="11" max="11" width="12.8333333333333" style="8" customWidth="1"/>
    <col min="12" max="12" width="15.375" style="8" customWidth="1"/>
    <col min="13" max="13" width="12.625" style="5" customWidth="1"/>
    <col min="14" max="14" width="14.9166666666667" style="5" customWidth="1"/>
    <col min="15" max="15" width="16.5" style="1" customWidth="1"/>
    <col min="16" max="16" width="11.5" style="5"/>
    <col min="17" max="18" width="9" style="5"/>
    <col min="19" max="19" width="11.5" style="5"/>
    <col min="20" max="16384" width="9" style="5"/>
  </cols>
  <sheetData>
    <row r="1" ht="39.95" customHeight="1" spans="1:14">
      <c r="A1" s="9"/>
      <c r="B1" s="10" t="s">
        <v>0</v>
      </c>
      <c r="C1" s="11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55" customHeight="1" spans="1:14">
      <c r="A2" s="12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4" t="s">
        <v>6</v>
      </c>
      <c r="G2" s="14" t="s">
        <v>7</v>
      </c>
      <c r="H2" s="15" t="s">
        <v>8</v>
      </c>
      <c r="I2" s="67" t="s">
        <v>9</v>
      </c>
      <c r="J2" s="67" t="s">
        <v>10</v>
      </c>
      <c r="K2" s="15" t="s">
        <v>11</v>
      </c>
      <c r="L2" s="15" t="s">
        <v>12</v>
      </c>
      <c r="M2" s="67" t="s">
        <v>13</v>
      </c>
      <c r="N2" s="67" t="s">
        <v>14</v>
      </c>
    </row>
    <row r="3" s="1" customFormat="1" ht="24.95" customHeight="1" spans="1:14">
      <c r="A3" s="16">
        <f>MAX($A$2:A2)+1</f>
        <v>1</v>
      </c>
      <c r="B3" s="17" t="s">
        <v>15</v>
      </c>
      <c r="C3" s="18" t="s">
        <v>16</v>
      </c>
      <c r="D3" s="19" t="s">
        <v>17</v>
      </c>
      <c r="E3" s="17" t="s">
        <v>18</v>
      </c>
      <c r="F3" s="20"/>
      <c r="G3" s="21">
        <v>1.882</v>
      </c>
      <c r="H3" s="22">
        <f>G3*9200</f>
        <v>17314.4</v>
      </c>
      <c r="I3" s="16"/>
      <c r="J3" s="16"/>
      <c r="K3" s="68"/>
      <c r="L3" s="68">
        <f t="shared" ref="L3:L29" si="0">H3+K3</f>
        <v>17314.4</v>
      </c>
      <c r="M3" s="16"/>
      <c r="N3" s="16"/>
    </row>
    <row r="4" s="1" customFormat="1" ht="24.95" customHeight="1" spans="1:14">
      <c r="A4" s="16">
        <f>MAX($A$2:A3)+1</f>
        <v>2</v>
      </c>
      <c r="B4" s="17" t="s">
        <v>19</v>
      </c>
      <c r="C4" s="18" t="s">
        <v>16</v>
      </c>
      <c r="D4" s="19" t="s">
        <v>20</v>
      </c>
      <c r="E4" s="17" t="s">
        <v>18</v>
      </c>
      <c r="F4" s="20"/>
      <c r="G4" s="21">
        <v>0.744</v>
      </c>
      <c r="H4" s="22">
        <f t="shared" ref="H4:H29" si="1">G4*9200</f>
        <v>6844.8</v>
      </c>
      <c r="I4" s="16"/>
      <c r="J4" s="16"/>
      <c r="K4" s="68"/>
      <c r="L4" s="68">
        <f t="shared" si="0"/>
        <v>6844.8</v>
      </c>
      <c r="M4" s="16"/>
      <c r="N4" s="16"/>
    </row>
    <row r="5" s="1" customFormat="1" ht="24.95" customHeight="1" spans="1:14">
      <c r="A5" s="16">
        <f>MAX($A$2:A4)+1</f>
        <v>3</v>
      </c>
      <c r="B5" s="17" t="s">
        <v>21</v>
      </c>
      <c r="C5" s="18" t="s">
        <v>16</v>
      </c>
      <c r="D5" s="19" t="s">
        <v>22</v>
      </c>
      <c r="E5" s="17" t="s">
        <v>18</v>
      </c>
      <c r="F5" s="20"/>
      <c r="G5" s="23">
        <v>0.577</v>
      </c>
      <c r="H5" s="22">
        <f t="shared" si="1"/>
        <v>5308.4</v>
      </c>
      <c r="I5" s="16"/>
      <c r="J5" s="16"/>
      <c r="K5" s="68"/>
      <c r="L5" s="68">
        <f t="shared" si="0"/>
        <v>5308.4</v>
      </c>
      <c r="M5" s="16"/>
      <c r="N5" s="16"/>
    </row>
    <row r="6" s="1" customFormat="1" ht="24.95" customHeight="1" spans="1:14">
      <c r="A6" s="16">
        <f>MAX($A$2:A5)+1</f>
        <v>4</v>
      </c>
      <c r="B6" s="17" t="s">
        <v>23</v>
      </c>
      <c r="C6" s="18" t="s">
        <v>16</v>
      </c>
      <c r="D6" s="24" t="s">
        <v>24</v>
      </c>
      <c r="E6" s="17" t="s">
        <v>18</v>
      </c>
      <c r="F6" s="20"/>
      <c r="G6" s="25">
        <v>1.1095</v>
      </c>
      <c r="H6" s="22">
        <f t="shared" si="1"/>
        <v>10207.4</v>
      </c>
      <c r="I6" s="16"/>
      <c r="J6" s="16"/>
      <c r="K6" s="68"/>
      <c r="L6" s="68">
        <f t="shared" si="0"/>
        <v>10207.4</v>
      </c>
      <c r="M6" s="16"/>
      <c r="N6" s="16"/>
    </row>
    <row r="7" s="1" customFormat="1" ht="24.95" customHeight="1" spans="1:14">
      <c r="A7" s="26">
        <f>MAX($A$2:A6)+1</f>
        <v>5</v>
      </c>
      <c r="B7" s="27" t="s">
        <v>25</v>
      </c>
      <c r="C7" s="28" t="s">
        <v>16</v>
      </c>
      <c r="D7" s="29" t="s">
        <v>26</v>
      </c>
      <c r="E7" s="17" t="s">
        <v>18</v>
      </c>
      <c r="F7" s="30"/>
      <c r="G7" s="31">
        <v>4.61</v>
      </c>
      <c r="H7" s="22">
        <f t="shared" si="1"/>
        <v>42412</v>
      </c>
      <c r="I7" s="26"/>
      <c r="J7" s="26"/>
      <c r="K7" s="69"/>
      <c r="L7" s="69">
        <f t="shared" si="0"/>
        <v>42412</v>
      </c>
      <c r="M7" s="31"/>
      <c r="N7" s="70"/>
    </row>
    <row r="8" s="1" customFormat="1" ht="24.95" customHeight="1" spans="1:14">
      <c r="A8" s="32">
        <f>MAX($A$2:A7)+1</f>
        <v>6</v>
      </c>
      <c r="B8" s="27" t="s">
        <v>27</v>
      </c>
      <c r="C8" s="33" t="s">
        <v>16</v>
      </c>
      <c r="D8" s="34" t="s">
        <v>28</v>
      </c>
      <c r="E8" s="17" t="s">
        <v>18</v>
      </c>
      <c r="F8" s="30"/>
      <c r="G8" s="31">
        <v>0.415</v>
      </c>
      <c r="H8" s="22">
        <f t="shared" si="1"/>
        <v>3818</v>
      </c>
      <c r="I8" s="26"/>
      <c r="J8" s="26"/>
      <c r="K8" s="69"/>
      <c r="L8" s="69">
        <f t="shared" si="0"/>
        <v>3818</v>
      </c>
      <c r="M8" s="31"/>
      <c r="N8" s="31"/>
    </row>
    <row r="9" s="1" customFormat="1" ht="24.95" customHeight="1" spans="1:14">
      <c r="A9" s="35"/>
      <c r="B9" s="27" t="s">
        <v>29</v>
      </c>
      <c r="C9" s="36"/>
      <c r="D9" s="37"/>
      <c r="E9" s="17" t="s">
        <v>18</v>
      </c>
      <c r="F9" s="20"/>
      <c r="G9" s="23">
        <v>2.456</v>
      </c>
      <c r="H9" s="22">
        <f t="shared" si="1"/>
        <v>22595.2</v>
      </c>
      <c r="I9" s="16"/>
      <c r="J9" s="16"/>
      <c r="K9" s="68"/>
      <c r="L9" s="68">
        <f t="shared" si="0"/>
        <v>22595.2</v>
      </c>
      <c r="M9" s="23"/>
      <c r="N9" s="23"/>
    </row>
    <row r="10" s="1" customFormat="1" ht="24.95" customHeight="1" spans="1:14">
      <c r="A10" s="32">
        <f>MAX($A$2:A9)+1</f>
        <v>7</v>
      </c>
      <c r="B10" s="27" t="s">
        <v>30</v>
      </c>
      <c r="C10" s="33" t="s">
        <v>16</v>
      </c>
      <c r="D10" s="29" t="s">
        <v>31</v>
      </c>
      <c r="E10" s="17" t="s">
        <v>18</v>
      </c>
      <c r="F10" s="30"/>
      <c r="G10" s="31">
        <v>2.224</v>
      </c>
      <c r="H10" s="22">
        <f t="shared" si="1"/>
        <v>20460.8</v>
      </c>
      <c r="I10" s="26"/>
      <c r="J10" s="26"/>
      <c r="K10" s="69"/>
      <c r="L10" s="69">
        <f t="shared" si="0"/>
        <v>20460.8</v>
      </c>
      <c r="M10" s="31"/>
      <c r="N10" s="31"/>
    </row>
    <row r="11" s="1" customFormat="1" ht="24.95" customHeight="1" spans="1:14">
      <c r="A11" s="38"/>
      <c r="B11" s="27" t="s">
        <v>32</v>
      </c>
      <c r="C11" s="39"/>
      <c r="D11" s="29"/>
      <c r="E11" s="17" t="s">
        <v>18</v>
      </c>
      <c r="F11" s="30"/>
      <c r="G11" s="31">
        <v>0.405</v>
      </c>
      <c r="H11" s="22">
        <f t="shared" si="1"/>
        <v>3726</v>
      </c>
      <c r="I11" s="26"/>
      <c r="J11" s="26"/>
      <c r="K11" s="69"/>
      <c r="L11" s="69">
        <f t="shared" si="0"/>
        <v>3726</v>
      </c>
      <c r="M11" s="31"/>
      <c r="N11" s="31"/>
    </row>
    <row r="12" s="1" customFormat="1" ht="24.95" customHeight="1" spans="1:14">
      <c r="A12" s="35"/>
      <c r="B12" s="17" t="s">
        <v>33</v>
      </c>
      <c r="C12" s="36"/>
      <c r="D12" s="19"/>
      <c r="E12" s="17" t="s">
        <v>18</v>
      </c>
      <c r="F12" s="20"/>
      <c r="G12" s="23">
        <v>5.033</v>
      </c>
      <c r="H12" s="22">
        <f t="shared" si="1"/>
        <v>46303.6</v>
      </c>
      <c r="I12" s="16"/>
      <c r="J12" s="16"/>
      <c r="K12" s="68"/>
      <c r="L12" s="68">
        <f t="shared" si="0"/>
        <v>46303.6</v>
      </c>
      <c r="M12" s="23"/>
      <c r="N12" s="23"/>
    </row>
    <row r="13" s="1" customFormat="1" ht="24.95" customHeight="1" spans="1:14">
      <c r="A13" s="35"/>
      <c r="B13" s="17" t="s">
        <v>34</v>
      </c>
      <c r="C13" s="36"/>
      <c r="D13" s="19"/>
      <c r="E13" s="17" t="s">
        <v>18</v>
      </c>
      <c r="F13" s="20"/>
      <c r="G13" s="23">
        <v>6.238</v>
      </c>
      <c r="H13" s="22">
        <f t="shared" si="1"/>
        <v>57389.6</v>
      </c>
      <c r="I13" s="16"/>
      <c r="J13" s="16"/>
      <c r="K13" s="68"/>
      <c r="L13" s="68">
        <f t="shared" si="0"/>
        <v>57389.6</v>
      </c>
      <c r="M13" s="23"/>
      <c r="N13" s="23"/>
    </row>
    <row r="14" s="1" customFormat="1" ht="29" customHeight="1" spans="1:14">
      <c r="A14" s="16">
        <f>MAX($A$2:A13)+1</f>
        <v>8</v>
      </c>
      <c r="B14" s="17" t="s">
        <v>35</v>
      </c>
      <c r="C14" s="18" t="s">
        <v>16</v>
      </c>
      <c r="D14" s="40" t="s">
        <v>36</v>
      </c>
      <c r="E14" s="17" t="s">
        <v>18</v>
      </c>
      <c r="F14" s="20"/>
      <c r="G14" s="23">
        <v>4.428</v>
      </c>
      <c r="H14" s="22">
        <f t="shared" si="1"/>
        <v>40737.6</v>
      </c>
      <c r="I14" s="16"/>
      <c r="J14" s="16"/>
      <c r="K14" s="68"/>
      <c r="L14" s="68">
        <f t="shared" si="0"/>
        <v>40737.6</v>
      </c>
      <c r="M14" s="23"/>
      <c r="N14" s="23"/>
    </row>
    <row r="15" s="1" customFormat="1" ht="24.95" customHeight="1" spans="1:14">
      <c r="A15" s="41">
        <f>MAX($A$2:A14)+1</f>
        <v>9</v>
      </c>
      <c r="B15" s="42" t="s">
        <v>37</v>
      </c>
      <c r="C15" s="43" t="s">
        <v>16</v>
      </c>
      <c r="D15" s="44" t="s">
        <v>38</v>
      </c>
      <c r="E15" s="17" t="s">
        <v>18</v>
      </c>
      <c r="F15" s="20"/>
      <c r="G15" s="23">
        <v>0.684</v>
      </c>
      <c r="H15" s="22">
        <f t="shared" si="1"/>
        <v>6292.8</v>
      </c>
      <c r="I15" s="16"/>
      <c r="J15" s="16"/>
      <c r="K15" s="68"/>
      <c r="L15" s="68">
        <f t="shared" si="0"/>
        <v>6292.8</v>
      </c>
      <c r="M15" s="23"/>
      <c r="N15" s="23"/>
    </row>
    <row r="16" s="1" customFormat="1" ht="24.95" customHeight="1" spans="1:14">
      <c r="A16" s="35"/>
      <c r="B16" s="45"/>
      <c r="C16" s="36"/>
      <c r="D16" s="40"/>
      <c r="E16" s="17" t="s">
        <v>18</v>
      </c>
      <c r="F16" s="20"/>
      <c r="G16" s="23">
        <v>1.451</v>
      </c>
      <c r="H16" s="22">
        <f t="shared" si="1"/>
        <v>13349.2</v>
      </c>
      <c r="I16" s="16"/>
      <c r="J16" s="16"/>
      <c r="K16" s="68"/>
      <c r="L16" s="68">
        <f t="shared" si="0"/>
        <v>13349.2</v>
      </c>
      <c r="M16" s="23"/>
      <c r="N16" s="23"/>
    </row>
    <row r="17" s="1" customFormat="1" ht="24.95" customHeight="1" spans="1:14">
      <c r="A17" s="35"/>
      <c r="B17" s="17" t="s">
        <v>39</v>
      </c>
      <c r="C17" s="36"/>
      <c r="D17" s="40"/>
      <c r="E17" s="17" t="s">
        <v>18</v>
      </c>
      <c r="F17" s="20"/>
      <c r="G17" s="23">
        <v>3.602</v>
      </c>
      <c r="H17" s="22">
        <f t="shared" si="1"/>
        <v>33138.4</v>
      </c>
      <c r="I17" s="16"/>
      <c r="J17" s="16"/>
      <c r="K17" s="68"/>
      <c r="L17" s="68">
        <f t="shared" si="0"/>
        <v>33138.4</v>
      </c>
      <c r="M17" s="23"/>
      <c r="N17" s="23"/>
    </row>
    <row r="18" s="1" customFormat="1" ht="24.95" customHeight="1" spans="1:14">
      <c r="A18" s="46"/>
      <c r="B18" s="17" t="s">
        <v>40</v>
      </c>
      <c r="C18" s="47"/>
      <c r="D18" s="48"/>
      <c r="E18" s="17" t="s">
        <v>18</v>
      </c>
      <c r="F18" s="20"/>
      <c r="G18" s="23">
        <v>5.41</v>
      </c>
      <c r="H18" s="22">
        <f t="shared" si="1"/>
        <v>49772</v>
      </c>
      <c r="I18" s="16"/>
      <c r="J18" s="16"/>
      <c r="K18" s="68"/>
      <c r="L18" s="68">
        <f t="shared" si="0"/>
        <v>49772</v>
      </c>
      <c r="M18" s="23"/>
      <c r="N18" s="23"/>
    </row>
    <row r="19" s="1" customFormat="1" ht="24.95" customHeight="1" spans="1:14">
      <c r="A19" s="35">
        <f>MAX($A$2:A18)+1</f>
        <v>10</v>
      </c>
      <c r="B19" s="42" t="s">
        <v>41</v>
      </c>
      <c r="C19" s="36" t="s">
        <v>16</v>
      </c>
      <c r="D19" s="40" t="s">
        <v>42</v>
      </c>
      <c r="E19" s="17" t="s">
        <v>18</v>
      </c>
      <c r="F19" s="20"/>
      <c r="G19" s="23">
        <v>1.69</v>
      </c>
      <c r="H19" s="22">
        <f t="shared" si="1"/>
        <v>15548</v>
      </c>
      <c r="I19" s="16"/>
      <c r="J19" s="16"/>
      <c r="K19" s="68"/>
      <c r="L19" s="68">
        <f t="shared" si="0"/>
        <v>15548</v>
      </c>
      <c r="M19" s="23"/>
      <c r="N19" s="23"/>
    </row>
    <row r="20" s="1" customFormat="1" ht="24.95" customHeight="1" spans="1:14">
      <c r="A20" s="35"/>
      <c r="B20" s="45"/>
      <c r="C20" s="36"/>
      <c r="D20" s="40"/>
      <c r="E20" s="17" t="s">
        <v>18</v>
      </c>
      <c r="F20" s="20"/>
      <c r="G20" s="23">
        <v>0.482</v>
      </c>
      <c r="H20" s="22">
        <f t="shared" si="1"/>
        <v>4434.4</v>
      </c>
      <c r="I20" s="16"/>
      <c r="J20" s="16"/>
      <c r="K20" s="68"/>
      <c r="L20" s="68">
        <f t="shared" si="0"/>
        <v>4434.4</v>
      </c>
      <c r="M20" s="23"/>
      <c r="N20" s="23"/>
    </row>
    <row r="21" s="1" customFormat="1" ht="24.95" customHeight="1" spans="1:14">
      <c r="A21" s="16">
        <f>MAX($A$2:A20)+1</f>
        <v>11</v>
      </c>
      <c r="B21" s="17" t="s">
        <v>43</v>
      </c>
      <c r="C21" s="18" t="s">
        <v>16</v>
      </c>
      <c r="D21" s="19" t="s">
        <v>44</v>
      </c>
      <c r="E21" s="17" t="s">
        <v>18</v>
      </c>
      <c r="F21" s="20"/>
      <c r="G21" s="23">
        <v>1.323</v>
      </c>
      <c r="H21" s="22">
        <f t="shared" si="1"/>
        <v>12171.6</v>
      </c>
      <c r="I21" s="16"/>
      <c r="J21" s="16"/>
      <c r="K21" s="68"/>
      <c r="L21" s="68">
        <f t="shared" si="0"/>
        <v>12171.6</v>
      </c>
      <c r="M21" s="23"/>
      <c r="N21" s="23"/>
    </row>
    <row r="22" s="1" customFormat="1" ht="37" customHeight="1" spans="1:14">
      <c r="A22" s="41">
        <f>MAX($A$2:A21)+1</f>
        <v>12</v>
      </c>
      <c r="B22" s="42" t="s">
        <v>45</v>
      </c>
      <c r="C22" s="49" t="s">
        <v>46</v>
      </c>
      <c r="D22" s="50" t="s">
        <v>47</v>
      </c>
      <c r="E22" s="17" t="s">
        <v>18</v>
      </c>
      <c r="F22" s="20"/>
      <c r="G22" s="51">
        <v>0.074</v>
      </c>
      <c r="H22" s="22">
        <f t="shared" si="1"/>
        <v>680.8</v>
      </c>
      <c r="I22" s="16">
        <v>0.074</v>
      </c>
      <c r="J22" s="16" t="s">
        <v>48</v>
      </c>
      <c r="K22" s="68">
        <f>I22*5000</f>
        <v>370</v>
      </c>
      <c r="L22" s="68">
        <f t="shared" si="0"/>
        <v>1050.8</v>
      </c>
      <c r="M22" s="71"/>
      <c r="N22" s="51"/>
    </row>
    <row r="23" s="1" customFormat="1" ht="24.95" customHeight="1" spans="1:14">
      <c r="A23" s="46"/>
      <c r="B23" s="45"/>
      <c r="C23" s="52"/>
      <c r="D23" s="53"/>
      <c r="E23" s="17" t="s">
        <v>18</v>
      </c>
      <c r="F23" s="20"/>
      <c r="G23" s="51">
        <v>0.212</v>
      </c>
      <c r="H23" s="22">
        <f t="shared" si="1"/>
        <v>1950.4</v>
      </c>
      <c r="I23" s="16"/>
      <c r="J23" s="16"/>
      <c r="K23" s="68"/>
      <c r="L23" s="68">
        <f t="shared" si="0"/>
        <v>1950.4</v>
      </c>
      <c r="M23" s="51"/>
      <c r="N23" s="51"/>
    </row>
    <row r="24" s="1" customFormat="1" ht="24.95" customHeight="1" spans="1:14">
      <c r="A24" s="35">
        <f>MAX($A$2:A23)+1</f>
        <v>13</v>
      </c>
      <c r="B24" s="54" t="s">
        <v>49</v>
      </c>
      <c r="C24" s="18" t="s">
        <v>46</v>
      </c>
      <c r="D24" s="55" t="s">
        <v>50</v>
      </c>
      <c r="E24" s="17" t="s">
        <v>18</v>
      </c>
      <c r="F24" s="20"/>
      <c r="G24" s="51">
        <v>0.652</v>
      </c>
      <c r="H24" s="22">
        <f t="shared" si="1"/>
        <v>5998.4</v>
      </c>
      <c r="I24" s="16"/>
      <c r="J24" s="16"/>
      <c r="K24" s="68"/>
      <c r="L24" s="68">
        <f t="shared" si="0"/>
        <v>5998.4</v>
      </c>
      <c r="M24" s="51"/>
      <c r="N24" s="51"/>
    </row>
    <row r="25" s="1" customFormat="1" ht="39" customHeight="1" spans="1:14">
      <c r="A25" s="16">
        <f>MAX($A$2:A24)+1</f>
        <v>14</v>
      </c>
      <c r="B25" s="17" t="s">
        <v>51</v>
      </c>
      <c r="C25" s="18" t="s">
        <v>46</v>
      </c>
      <c r="D25" s="19" t="s">
        <v>52</v>
      </c>
      <c r="E25" s="17" t="s">
        <v>18</v>
      </c>
      <c r="F25" s="20"/>
      <c r="G25" s="23">
        <v>0.45</v>
      </c>
      <c r="H25" s="22">
        <f t="shared" si="1"/>
        <v>4140</v>
      </c>
      <c r="I25" s="16">
        <v>0.45</v>
      </c>
      <c r="J25" s="16" t="s">
        <v>53</v>
      </c>
      <c r="K25" s="68">
        <f>I25*5000</f>
        <v>2250</v>
      </c>
      <c r="L25" s="68">
        <f t="shared" si="0"/>
        <v>6390</v>
      </c>
      <c r="M25" s="71"/>
      <c r="N25" s="23"/>
    </row>
    <row r="26" s="1" customFormat="1" ht="24.95" customHeight="1" spans="1:14">
      <c r="A26" s="16">
        <f>MAX($A$2:A25)+1</f>
        <v>15</v>
      </c>
      <c r="B26" s="17" t="s">
        <v>54</v>
      </c>
      <c r="C26" s="18" t="s">
        <v>46</v>
      </c>
      <c r="D26" s="24" t="s">
        <v>55</v>
      </c>
      <c r="E26" s="17" t="s">
        <v>18</v>
      </c>
      <c r="F26" s="20"/>
      <c r="G26" s="51">
        <v>1.178</v>
      </c>
      <c r="H26" s="22">
        <f t="shared" si="1"/>
        <v>10837.6</v>
      </c>
      <c r="I26" s="16"/>
      <c r="J26" s="16"/>
      <c r="K26" s="68"/>
      <c r="L26" s="68">
        <f t="shared" si="0"/>
        <v>10837.6</v>
      </c>
      <c r="M26" s="51"/>
      <c r="N26" s="51"/>
    </row>
    <row r="27" s="2" customFormat="1" ht="36" customHeight="1" spans="1:14">
      <c r="A27" s="41">
        <f>MAX($A$2:A26)+1</f>
        <v>16</v>
      </c>
      <c r="B27" s="42" t="s">
        <v>56</v>
      </c>
      <c r="C27" s="43" t="s">
        <v>46</v>
      </c>
      <c r="D27" s="19" t="s">
        <v>57</v>
      </c>
      <c r="E27" s="17" t="s">
        <v>18</v>
      </c>
      <c r="F27" s="20"/>
      <c r="G27" s="21">
        <v>0.434</v>
      </c>
      <c r="H27" s="22">
        <f t="shared" si="1"/>
        <v>3992.8</v>
      </c>
      <c r="I27" s="16">
        <v>0.434</v>
      </c>
      <c r="J27" s="16" t="s">
        <v>58</v>
      </c>
      <c r="K27" s="68">
        <f>I27*5000</f>
        <v>2170</v>
      </c>
      <c r="L27" s="68">
        <f t="shared" si="0"/>
        <v>6162.8</v>
      </c>
      <c r="M27" s="71"/>
      <c r="N27" s="60"/>
    </row>
    <row r="28" s="3" customFormat="1" ht="34" customHeight="1" spans="1:14">
      <c r="A28" s="56"/>
      <c r="B28" s="57"/>
      <c r="C28" s="58"/>
      <c r="D28" s="29" t="s">
        <v>57</v>
      </c>
      <c r="E28" s="17" t="s">
        <v>18</v>
      </c>
      <c r="F28" s="30"/>
      <c r="G28" s="59">
        <v>0.718</v>
      </c>
      <c r="H28" s="22">
        <f t="shared" si="1"/>
        <v>6605.6</v>
      </c>
      <c r="I28" s="26">
        <v>0.718</v>
      </c>
      <c r="J28" s="26" t="s">
        <v>59</v>
      </c>
      <c r="K28" s="69">
        <f>I28*5000</f>
        <v>3590</v>
      </c>
      <c r="L28" s="69">
        <f t="shared" si="0"/>
        <v>10195.6</v>
      </c>
      <c r="M28" s="72"/>
      <c r="N28" s="60"/>
    </row>
    <row r="29" s="3" customFormat="1" ht="24.95" customHeight="1" spans="1:14">
      <c r="A29" s="56">
        <f>MAX($A$2:A28)+1</f>
        <v>17</v>
      </c>
      <c r="B29" s="27" t="s">
        <v>60</v>
      </c>
      <c r="C29" s="28" t="s">
        <v>46</v>
      </c>
      <c r="D29" s="29" t="s">
        <v>61</v>
      </c>
      <c r="E29" s="17" t="s">
        <v>18</v>
      </c>
      <c r="F29" s="30"/>
      <c r="G29" s="60">
        <v>0.415</v>
      </c>
      <c r="H29" s="22">
        <f t="shared" si="1"/>
        <v>3818</v>
      </c>
      <c r="I29" s="26"/>
      <c r="J29" s="26"/>
      <c r="K29" s="69"/>
      <c r="L29" s="69">
        <f t="shared" si="0"/>
        <v>3818</v>
      </c>
      <c r="M29" s="60"/>
      <c r="N29" s="60"/>
    </row>
    <row r="30" ht="25" customHeight="1" spans="1:19">
      <c r="A30" s="61" t="s">
        <v>62</v>
      </c>
      <c r="B30" s="61"/>
      <c r="C30" s="62"/>
      <c r="D30" s="62"/>
      <c r="E30" s="61"/>
      <c r="F30" s="63"/>
      <c r="G30" s="64">
        <f>SUM(G3:G29)</f>
        <v>48.8965</v>
      </c>
      <c r="H30" s="63">
        <f>SUM(H3:H29)</f>
        <v>449847.8</v>
      </c>
      <c r="I30" s="63"/>
      <c r="J30" s="63"/>
      <c r="K30" s="63">
        <v>8380</v>
      </c>
      <c r="L30" s="73">
        <f>SUM(L3:L29)</f>
        <v>458227.8</v>
      </c>
      <c r="M30" s="74"/>
      <c r="N30" s="75"/>
      <c r="O30" s="76"/>
      <c r="P30" s="77"/>
      <c r="Q30" s="77"/>
      <c r="R30" s="77"/>
      <c r="S30" s="77"/>
    </row>
    <row r="31" ht="14.25" customHeight="1" spans="1:14">
      <c r="A31" s="65" t="s">
        <v>63</v>
      </c>
      <c r="B31" s="65"/>
      <c r="C31" s="66"/>
      <c r="D31" s="66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>
      <c r="A32" s="65"/>
      <c r="B32" s="65"/>
      <c r="C32" s="66"/>
      <c r="D32" s="66"/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260" spans="16:19">
      <c r="P260" s="1"/>
      <c r="Q260" s="1"/>
      <c r="R260" s="1"/>
      <c r="S260" s="1"/>
    </row>
  </sheetData>
  <mergeCells count="24">
    <mergeCell ref="B1:N1"/>
    <mergeCell ref="A30:E30"/>
    <mergeCell ref="A8:A9"/>
    <mergeCell ref="A10:A13"/>
    <mergeCell ref="A15:A18"/>
    <mergeCell ref="A19:A20"/>
    <mergeCell ref="A22:A23"/>
    <mergeCell ref="A27:A28"/>
    <mergeCell ref="B15:B16"/>
    <mergeCell ref="B19:B20"/>
    <mergeCell ref="B22:B23"/>
    <mergeCell ref="B27:B28"/>
    <mergeCell ref="C8:C9"/>
    <mergeCell ref="C10:C13"/>
    <mergeCell ref="C15:C18"/>
    <mergeCell ref="C19:C20"/>
    <mergeCell ref="C22:C23"/>
    <mergeCell ref="C27:C28"/>
    <mergeCell ref="D8:D9"/>
    <mergeCell ref="D10:D13"/>
    <mergeCell ref="D15:D18"/>
    <mergeCell ref="D19:D20"/>
    <mergeCell ref="D22:D23"/>
    <mergeCell ref="A31:N32"/>
  </mergeCells>
  <pageMargins left="0.0393700787401575" right="0.039370078740157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5号地（黄果树村）费用统计表（第二批公示）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吴知达</cp:lastModifiedBy>
  <dcterms:created xsi:type="dcterms:W3CDTF">2015-06-05T18:19:00Z</dcterms:created>
  <cp:lastPrinted>2024-07-29T09:37:00Z</cp:lastPrinted>
  <dcterms:modified xsi:type="dcterms:W3CDTF">2025-04-24T12:00:07Z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E16CE827B82E4CA7A823F82C93F94718_13</vt:lpwstr>
  </property>
</Properties>
</file>